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"/>
    </mc:Choice>
  </mc:AlternateContent>
  <xr:revisionPtr revIDLastSave="0" documentId="8_{82690220-A0CC-4C09-9FBD-F6174843C32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fit Model" sheetId="1" r:id="rId1"/>
    <sheet name="SI and Regression Pt 1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D13" i="2" s="1"/>
  <c r="D37" i="2" l="1"/>
  <c r="E29" i="2" s="1"/>
  <c r="E3" i="2"/>
  <c r="E5" i="2"/>
  <c r="E7" i="2"/>
  <c r="E9" i="2"/>
  <c r="E11" i="2"/>
  <c r="E13" i="2"/>
  <c r="E27" i="2"/>
  <c r="F27" i="2" s="1"/>
  <c r="E35" i="2"/>
  <c r="F35" i="2" s="1"/>
  <c r="E4" i="2"/>
  <c r="E6" i="2"/>
  <c r="E8" i="2"/>
  <c r="E10" i="2"/>
  <c r="E12" i="2"/>
  <c r="E30" i="2"/>
  <c r="F30" i="2" s="1"/>
  <c r="E2" i="2"/>
  <c r="F2" i="2" s="1"/>
  <c r="D25" i="2"/>
  <c r="E17" i="2" s="1"/>
  <c r="F17" i="2" s="1"/>
  <c r="B38" i="1"/>
  <c r="F3" i="1"/>
  <c r="F4" i="1"/>
  <c r="F38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2" i="1"/>
  <c r="D38" i="1" s="1"/>
  <c r="F29" i="2" l="1"/>
  <c r="G29" i="2"/>
  <c r="E36" i="2"/>
  <c r="E28" i="2"/>
  <c r="E33" i="2"/>
  <c r="G35" i="2"/>
  <c r="G2" i="1"/>
  <c r="G38" i="1" s="1"/>
  <c r="E26" i="2"/>
  <c r="E34" i="2"/>
  <c r="E31" i="2"/>
  <c r="G17" i="2"/>
  <c r="G30" i="2"/>
  <c r="E32" i="2"/>
  <c r="E37" i="2"/>
  <c r="G27" i="2"/>
  <c r="F12" i="2"/>
  <c r="G12" i="2"/>
  <c r="F8" i="2"/>
  <c r="G8" i="2"/>
  <c r="F4" i="2"/>
  <c r="G4" i="2"/>
  <c r="F11" i="2"/>
  <c r="G11" i="2"/>
  <c r="F7" i="2"/>
  <c r="G7" i="2"/>
  <c r="F3" i="2"/>
  <c r="G3" i="2"/>
  <c r="F10" i="2"/>
  <c r="G10" i="2"/>
  <c r="F6" i="2"/>
  <c r="G6" i="2"/>
  <c r="F13" i="2"/>
  <c r="G13" i="2"/>
  <c r="F9" i="2"/>
  <c r="G9" i="2"/>
  <c r="F5" i="2"/>
  <c r="G5" i="2"/>
  <c r="E24" i="2"/>
  <c r="E20" i="2"/>
  <c r="E16" i="2"/>
  <c r="E23" i="2"/>
  <c r="E19" i="2"/>
  <c r="E15" i="2"/>
  <c r="G2" i="2"/>
  <c r="E22" i="2"/>
  <c r="E18" i="2"/>
  <c r="E14" i="2"/>
  <c r="E25" i="2"/>
  <c r="E21" i="2"/>
  <c r="F16" i="2" l="1"/>
  <c r="G16" i="2"/>
  <c r="F26" i="2"/>
  <c r="G26" i="2"/>
  <c r="F28" i="2"/>
  <c r="G28" i="2"/>
  <c r="F14" i="2"/>
  <c r="G14" i="2"/>
  <c r="F15" i="2"/>
  <c r="G15" i="2"/>
  <c r="F20" i="2"/>
  <c r="G20" i="2"/>
  <c r="F36" i="2"/>
  <c r="G36" i="2"/>
  <c r="F25" i="2"/>
  <c r="G25" i="2"/>
  <c r="F18" i="2"/>
  <c r="G18" i="2"/>
  <c r="F19" i="2"/>
  <c r="G19" i="2"/>
  <c r="F24" i="2"/>
  <c r="G24" i="2"/>
  <c r="F37" i="2"/>
  <c r="G37" i="2"/>
  <c r="F31" i="2"/>
  <c r="G31" i="2"/>
  <c r="F21" i="2"/>
  <c r="G21" i="2"/>
  <c r="F22" i="2"/>
  <c r="G22" i="2"/>
  <c r="F23" i="2"/>
  <c r="G23" i="2"/>
  <c r="F32" i="2"/>
  <c r="G32" i="2"/>
  <c r="F34" i="2"/>
  <c r="G34" i="2"/>
  <c r="F33" i="2"/>
  <c r="G33" i="2"/>
</calcChain>
</file>

<file path=xl/sharedStrings.xml><?xml version="1.0" encoding="utf-8"?>
<sst xmlns="http://schemas.openxmlformats.org/spreadsheetml/2006/main" count="48" uniqueCount="45">
  <si>
    <t>Month</t>
  </si>
  <si>
    <t>Demand</t>
  </si>
  <si>
    <t xml:space="preserve">Unit price </t>
  </si>
  <si>
    <t xml:space="preserve">Sales </t>
  </si>
  <si>
    <t xml:space="preserve">Unit cost </t>
  </si>
  <si>
    <t xml:space="preserve">Total cost </t>
  </si>
  <si>
    <t xml:space="preserve">Profit </t>
  </si>
  <si>
    <t xml:space="preserve">Total </t>
  </si>
  <si>
    <t>Yearly average</t>
  </si>
  <si>
    <t>Seasonal Index</t>
  </si>
  <si>
    <t>Average SI</t>
  </si>
  <si>
    <t>Deseasonalized</t>
  </si>
  <si>
    <t>Time period</t>
  </si>
  <si>
    <t>Regression Output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</si>
  <si>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</si>
  <si>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</si>
  <si>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</si>
  <si>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</si>
  <si>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</si>
  <si>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</si>
  <si>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</si>
  <si>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</si>
  <si>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</si>
  <si>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</si>
  <si>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</si>
  <si>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</si>
  <si>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</si>
  <si>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</si>
  <si>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</si>
  <si>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</si>
  <si>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</si>
  <si>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</si>
  <si>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</si>
  <si>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</si>
  <si>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</si>
  <si>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</si>
  <si>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</si>
  <si>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</si>
  <si>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Use the average seasonal Index  in the column for year 2018</t>
  </si>
  <si>
    <t>Deseasonalized forecast</t>
  </si>
  <si>
    <t>Seasonalized forecast</t>
  </si>
  <si>
    <t>When you move your forecast to the profit models, you must use an equation, not just copy the values</t>
  </si>
  <si>
    <t>Melissa Salgado</t>
  </si>
  <si>
    <t>Spring 2021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</si>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</sst>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/>
    <xf numFmtId="164" fontId="4" fillId="6" borderId="1" xfId="0" applyNumberFormat="1" applyFont="1" applyFill="1" applyBorder="1"/>
    <xf numFmtId="164" fontId="4" fillId="7" borderId="1" xfId="0" applyNumberFormat="1" applyFont="1" applyFill="1" applyBorder="1"/>
    <xf numFmtId="164" fontId="4" fillId="9" borderId="1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14" fontId="6" fillId="2" borderId="5" xfId="0" applyNumberFormat="1" applyFont="1" applyFill="1" applyBorder="1"/>
    <xf numFmtId="0" fontId="6" fillId="0" borderId="6" xfId="0" applyFont="1" applyBorder="1"/>
    <xf numFmtId="0" fontId="7" fillId="0" borderId="7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8" xfId="0" applyFill="1" applyBorder="1" applyAlignment="1"/>
    <xf numFmtId="0" fontId="7" fillId="0" borderId="7" xfId="0" applyFont="1" applyFill="1" applyBorder="1" applyAlignment="1">
      <alignment horizontal="center"/>
    </xf>
    <xf numFmtId="14" fontId="6" fillId="2" borderId="10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3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6" xfId="0" applyFont="1" applyFill="1" applyBorder="1"/>
    <xf numFmtId="0" fontId="6" fillId="2" borderId="14" xfId="0" applyFont="1" applyFill="1" applyBorder="1"/>
    <xf numFmtId="0" fontId="6" fillId="2" borderId="9" xfId="0" applyFont="1" applyFill="1" applyBorder="1"/>
    <xf numFmtId="0" fontId="6" fillId="2" borderId="15" xfId="0" applyFont="1" applyFill="1" applyBorder="1"/>
    <xf numFmtId="164" fontId="6" fillId="10" borderId="11" xfId="0" applyNumberFormat="1" applyFont="1" applyFill="1" applyBorder="1"/>
    <xf numFmtId="164" fontId="4" fillId="11" borderId="1" xfId="0" applyNumberFormat="1" applyFont="1" applyFill="1" applyBorder="1"/>
    <xf numFmtId="164" fontId="6" fillId="0" borderId="6" xfId="0" applyNumberFormat="1" applyFont="1" applyBorder="1"/>
    <xf numFmtId="0" fontId="0" fillId="0" borderId="0" xfId="0" applyBorder="1"/>
    <xf numFmtId="0" fontId="7" fillId="0" borderId="0" xfId="0" applyFont="1" applyFill="1" applyBorder="1" applyAlignment="1">
      <alignment horizontal="center"/>
    </xf>
    <xf numFmtId="2" fontId="5" fillId="3" borderId="4" xfId="0" applyNumberFormat="1" applyFont="1" applyFill="1" applyBorder="1"/>
    <xf numFmtId="2" fontId="6" fillId="2" borderId="5" xfId="0" applyNumberFormat="1" applyFont="1" applyFill="1" applyBorder="1"/>
    <xf numFmtId="2" fontId="6" fillId="0" borderId="0" xfId="0" applyNumberFormat="1" applyFont="1"/>
    <xf numFmtId="14" fontId="6" fillId="2" borderId="16" xfId="0" applyNumberFormat="1" applyFont="1" applyFill="1" applyBorder="1"/>
    <xf numFmtId="0" fontId="4" fillId="5" borderId="17" xfId="0" applyFont="1" applyFill="1" applyBorder="1"/>
    <xf numFmtId="164" fontId="4" fillId="11" borderId="17" xfId="0" applyNumberFormat="1" applyFont="1" applyFill="1" applyBorder="1"/>
    <xf numFmtId="0" fontId="6" fillId="0" borderId="18" xfId="0" applyFont="1" applyBorder="1"/>
    <xf numFmtId="164" fontId="6" fillId="0" borderId="18" xfId="0" applyNumberFormat="1" applyFont="1" applyBorder="1"/>
    <xf numFmtId="2" fontId="6" fillId="2" borderId="16" xfId="0" applyNumberFormat="1" applyFont="1" applyFill="1" applyBorder="1" applyAlignment="1">
      <alignment horizontal="right"/>
    </xf>
    <xf numFmtId="0" fontId="4" fillId="5" borderId="19" xfId="0" applyFont="1" applyFill="1" applyBorder="1"/>
    <xf numFmtId="164" fontId="4" fillId="11" borderId="19" xfId="0" applyNumberFormat="1" applyFont="1" applyFill="1" applyBorder="1"/>
    <xf numFmtId="0" fontId="6" fillId="0" borderId="11" xfId="0" applyFont="1" applyBorder="1"/>
    <xf numFmtId="164" fontId="6" fillId="0" borderId="11" xfId="0" applyNumberFormat="1" applyFont="1" applyBorder="1"/>
    <xf numFmtId="2" fontId="6" fillId="2" borderId="10" xfId="0" applyNumberFormat="1" applyFont="1" applyFill="1" applyBorder="1"/>
    <xf numFmtId="2" fontId="6" fillId="2" borderId="16" xfId="0" applyNumberFormat="1" applyFont="1" applyFill="1" applyBorder="1"/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'SI and Regression Pt 1'!$C$1</c:f>
              <c:strCache>
                <c:ptCount val="1"/>
                <c:pt idx="0">
                  <c:v>Sales</c:v>
                </c:pt>
              </c:strCache>
            </c:strRef>
          </c:tx>
          <c:xVal>
            <c:numRef>
              <c:f>'SI and Regression Pt 1'!$A$2:$A$37</c:f>
              <c:numCache>
                <c:formatCode>m/d/yyyy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xVal>
          <c:yVal>
            <c:numRef>
              <c:f>'SI and Regression Pt 1'!$C$2:$C$37</c:f>
              <c:numCache>
                <c:formatCode>"$"#,##0.00</c:formatCode>
                <c:ptCount val="36"/>
                <c:pt idx="0">
                  <c:v>99218502</c:v>
                </c:pt>
                <c:pt idx="1">
                  <c:v>120446110</c:v>
                </c:pt>
                <c:pt idx="2">
                  <c:v>105936220</c:v>
                </c:pt>
                <c:pt idx="3">
                  <c:v>140543514</c:v>
                </c:pt>
                <c:pt idx="4">
                  <c:v>155012116.5</c:v>
                </c:pt>
                <c:pt idx="5">
                  <c:v>113990646</c:v>
                </c:pt>
                <c:pt idx="6">
                  <c:v>85958052</c:v>
                </c:pt>
                <c:pt idx="7">
                  <c:v>116295405</c:v>
                </c:pt>
                <c:pt idx="8">
                  <c:v>124310592</c:v>
                </c:pt>
                <c:pt idx="9">
                  <c:v>127866552</c:v>
                </c:pt>
                <c:pt idx="10">
                  <c:v>149812357.5</c:v>
                </c:pt>
                <c:pt idx="11">
                  <c:v>196478222.5</c:v>
                </c:pt>
                <c:pt idx="12">
                  <c:v>104448798</c:v>
                </c:pt>
                <c:pt idx="13">
                  <c:v>107589829.5</c:v>
                </c:pt>
                <c:pt idx="14">
                  <c:v>112446837.5</c:v>
                </c:pt>
                <c:pt idx="15">
                  <c:v>146435272</c:v>
                </c:pt>
                <c:pt idx="16">
                  <c:v>148214193</c:v>
                </c:pt>
                <c:pt idx="17">
                  <c:v>158264284.5</c:v>
                </c:pt>
                <c:pt idx="18">
                  <c:v>114093258</c:v>
                </c:pt>
                <c:pt idx="19">
                  <c:v>130116762</c:v>
                </c:pt>
                <c:pt idx="20">
                  <c:v>136765461</c:v>
                </c:pt>
                <c:pt idx="21">
                  <c:v>171106968</c:v>
                </c:pt>
                <c:pt idx="22">
                  <c:v>182192625</c:v>
                </c:pt>
                <c:pt idx="23">
                  <c:v>217182300</c:v>
                </c:pt>
                <c:pt idx="24">
                  <c:v>118124545</c:v>
                </c:pt>
                <c:pt idx="25">
                  <c:v>140489986</c:v>
                </c:pt>
                <c:pt idx="26">
                  <c:v>134130896</c:v>
                </c:pt>
                <c:pt idx="27">
                  <c:v>158997640</c:v>
                </c:pt>
                <c:pt idx="28">
                  <c:v>174994888</c:v>
                </c:pt>
                <c:pt idx="29">
                  <c:v>178285090.5</c:v>
                </c:pt>
                <c:pt idx="30">
                  <c:v>139125093</c:v>
                </c:pt>
                <c:pt idx="31">
                  <c:v>159395236</c:v>
                </c:pt>
                <c:pt idx="32">
                  <c:v>159242975</c:v>
                </c:pt>
                <c:pt idx="33">
                  <c:v>178537040</c:v>
                </c:pt>
                <c:pt idx="34">
                  <c:v>199891944</c:v>
                </c:pt>
                <c:pt idx="35">
                  <c:v>255632808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0-48E1-A0A8-AA696A0FFBEF}"/>
            </c:ext>
          </c:extLst>
        </c:ser>
        <c:ser>
          <c:idx val="5"/>
          <c:order val="1"/>
          <c:tx>
            <c:strRef>
              <c:f>'SI and Regression Pt 1'!$G$1</c:f>
              <c:strCache>
                <c:ptCount val="1"/>
                <c:pt idx="0">
                  <c:v>Deseasonalized</c:v>
                </c:pt>
              </c:strCache>
            </c:strRef>
          </c:tx>
          <c:xVal>
            <c:numRef>
              <c:f>'SI and Regression Pt 1'!$A$2:$A$37</c:f>
              <c:numCache>
                <c:formatCode>m/d/yyyy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xVal>
          <c:yVal>
            <c:numRef>
              <c:f>'SI and Regression Pt 1'!$G$2:$G$37</c:f>
              <c:numCache>
                <c:formatCode>"$"#,##0.00</c:formatCode>
                <c:ptCount val="36"/>
                <c:pt idx="0">
                  <c:v>127989024.12500001</c:v>
                </c:pt>
                <c:pt idx="1">
                  <c:v>127989024.125</c:v>
                </c:pt>
                <c:pt idx="2">
                  <c:v>127989024.125</c:v>
                </c:pt>
                <c:pt idx="3">
                  <c:v>127989024.125</c:v>
                </c:pt>
                <c:pt idx="4">
                  <c:v>127989024.12500001</c:v>
                </c:pt>
                <c:pt idx="5">
                  <c:v>127989024.125</c:v>
                </c:pt>
                <c:pt idx="6">
                  <c:v>127989024.125</c:v>
                </c:pt>
                <c:pt idx="7">
                  <c:v>127989024.125</c:v>
                </c:pt>
                <c:pt idx="8">
                  <c:v>127989024.125</c:v>
                </c:pt>
                <c:pt idx="9">
                  <c:v>127989024.125</c:v>
                </c:pt>
                <c:pt idx="10">
                  <c:v>127989024.12500001</c:v>
                </c:pt>
                <c:pt idx="11">
                  <c:v>127989024.125</c:v>
                </c:pt>
                <c:pt idx="12">
                  <c:v>144071382.375</c:v>
                </c:pt>
                <c:pt idx="13">
                  <c:v>144071382.375</c:v>
                </c:pt>
                <c:pt idx="14">
                  <c:v>144071382.375</c:v>
                </c:pt>
                <c:pt idx="15">
                  <c:v>144071382.375</c:v>
                </c:pt>
                <c:pt idx="16">
                  <c:v>144071382.375</c:v>
                </c:pt>
                <c:pt idx="17">
                  <c:v>144071382.375</c:v>
                </c:pt>
                <c:pt idx="18">
                  <c:v>144071382.375</c:v>
                </c:pt>
                <c:pt idx="19">
                  <c:v>144071382.375</c:v>
                </c:pt>
                <c:pt idx="20">
                  <c:v>144071382.375</c:v>
                </c:pt>
                <c:pt idx="21">
                  <c:v>144071382.375</c:v>
                </c:pt>
                <c:pt idx="22">
                  <c:v>144071382.375</c:v>
                </c:pt>
                <c:pt idx="23">
                  <c:v>144071382.375</c:v>
                </c:pt>
                <c:pt idx="24">
                  <c:v>166404011.79166666</c:v>
                </c:pt>
                <c:pt idx="25">
                  <c:v>166404011.79166666</c:v>
                </c:pt>
                <c:pt idx="26">
                  <c:v>166404011.79166666</c:v>
                </c:pt>
                <c:pt idx="27">
                  <c:v>166404011.79166666</c:v>
                </c:pt>
                <c:pt idx="28">
                  <c:v>166404011.79166666</c:v>
                </c:pt>
                <c:pt idx="29">
                  <c:v>166404011.79166666</c:v>
                </c:pt>
                <c:pt idx="30">
                  <c:v>166404011.79166666</c:v>
                </c:pt>
                <c:pt idx="31">
                  <c:v>166404011.79166666</c:v>
                </c:pt>
                <c:pt idx="32">
                  <c:v>166404011.79166666</c:v>
                </c:pt>
                <c:pt idx="33">
                  <c:v>166404011.79166666</c:v>
                </c:pt>
                <c:pt idx="34">
                  <c:v>166404011.79166666</c:v>
                </c:pt>
                <c:pt idx="35">
                  <c:v>166404011.79166666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B0-48E1-A0A8-AA696A0F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65376"/>
        <c:axId val="98966912"/>
      </c:scatterChart>
      <c:valAx>
        <c:axId val="989653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8966912"/>
        <c:crosses val="autoZero"/>
        <c:crossBetween val="midCat"/>
      </c:valAx>
      <c:valAx>
        <c:axId val="98966912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98965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8</xdr:row>
      <xdr:rowOff>114300</xdr:rowOff>
    </xdr:from>
    <xdr:to>
      <xdr:col>8</xdr:col>
      <xdr:colOff>942975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9" workbookViewId="0">
      <selection activeCell="C15" sqref="C15"/>
    </sheetView>
  </sheetViews>
  <sheetFormatPr defaultColWidth="8.81640625" defaultRowHeight="14" x14ac:dyDescent="0.3"/>
  <cols>
    <col min="1" max="3" width="8.81640625" style="1"/>
    <col min="4" max="4" width="12.453125" style="1" customWidth="1"/>
    <col min="5" max="5" width="8.81640625" style="1"/>
    <col min="6" max="6" width="12.453125" style="1" customWidth="1"/>
    <col min="7" max="7" width="12.26953125" style="1" customWidth="1"/>
    <col min="8" max="16384" width="8.81640625" style="1"/>
  </cols>
  <sheetData>
    <row r="1" spans="1:7" ht="28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3">
      <c r="A2" s="2">
        <v>43101</v>
      </c>
      <c r="B2" s="6">
        <v>2302</v>
      </c>
      <c r="C2" s="5">
        <v>7.5</v>
      </c>
      <c r="D2" s="8">
        <f>B2*C2</f>
        <v>17265</v>
      </c>
      <c r="E2" s="5">
        <v>0.85</v>
      </c>
      <c r="F2" s="9">
        <f>E2*B2</f>
        <v>1956.7</v>
      </c>
      <c r="G2" s="7">
        <f>D2-F2</f>
        <v>15308.3</v>
      </c>
    </row>
    <row r="3" spans="1:7" x14ac:dyDescent="0.3">
      <c r="A3" s="2">
        <v>43132</v>
      </c>
      <c r="B3" s="6">
        <v>2792.5</v>
      </c>
      <c r="C3" s="5">
        <v>7.5</v>
      </c>
      <c r="D3" s="8">
        <f t="shared" ref="D3:D37" si="0">B3*C3</f>
        <v>20943.75</v>
      </c>
      <c r="E3" s="5">
        <v>0.85</v>
      </c>
      <c r="F3" s="9">
        <f t="shared" ref="F3:F37" si="1">E3*B3</f>
        <v>2373.625</v>
      </c>
      <c r="G3" s="7">
        <f t="shared" ref="G3:G37" si="2">D3-F3</f>
        <v>18570.125</v>
      </c>
    </row>
    <row r="4" spans="1:7" x14ac:dyDescent="0.3">
      <c r="A4" s="2">
        <v>43160</v>
      </c>
      <c r="B4" s="6">
        <v>2454.5</v>
      </c>
      <c r="C4" s="5">
        <v>7.5</v>
      </c>
      <c r="D4" s="8">
        <f t="shared" si="0"/>
        <v>18408.75</v>
      </c>
      <c r="E4" s="5">
        <v>0.85</v>
      </c>
      <c r="F4" s="9">
        <f t="shared" si="1"/>
        <v>2086.3249999999998</v>
      </c>
      <c r="G4" s="7">
        <f t="shared" si="2"/>
        <v>16322.424999999999</v>
      </c>
    </row>
    <row r="5" spans="1:7" x14ac:dyDescent="0.3">
      <c r="A5" s="2">
        <v>43191</v>
      </c>
      <c r="B5" s="6">
        <v>3254</v>
      </c>
      <c r="C5" s="5">
        <v>7.5</v>
      </c>
      <c r="D5" s="8">
        <f t="shared" si="0"/>
        <v>24405</v>
      </c>
      <c r="E5" s="5">
        <v>0.85</v>
      </c>
      <c r="F5" s="9">
        <f t="shared" si="1"/>
        <v>2765.9</v>
      </c>
      <c r="G5" s="7">
        <f t="shared" si="2"/>
        <v>21639.1</v>
      </c>
    </row>
    <row r="6" spans="1:7" x14ac:dyDescent="0.3">
      <c r="A6" s="2">
        <v>43221</v>
      </c>
      <c r="B6" s="6">
        <v>3586.5</v>
      </c>
      <c r="C6" s="5">
        <v>7.5</v>
      </c>
      <c r="D6" s="8">
        <f t="shared" si="0"/>
        <v>26898.75</v>
      </c>
      <c r="E6" s="5">
        <v>0.85</v>
      </c>
      <c r="F6" s="9">
        <f t="shared" si="1"/>
        <v>3048.5250000000001</v>
      </c>
      <c r="G6" s="7">
        <f t="shared" si="2"/>
        <v>23850.224999999999</v>
      </c>
    </row>
    <row r="7" spans="1:7" x14ac:dyDescent="0.3">
      <c r="A7" s="2">
        <v>43252</v>
      </c>
      <c r="B7" s="6">
        <v>2635.5</v>
      </c>
      <c r="C7" s="5">
        <v>7.5</v>
      </c>
      <c r="D7" s="8">
        <f t="shared" si="0"/>
        <v>19766.25</v>
      </c>
      <c r="E7" s="5">
        <v>0.85</v>
      </c>
      <c r="F7" s="9">
        <f t="shared" si="1"/>
        <v>2240.1749999999997</v>
      </c>
      <c r="G7" s="7">
        <f t="shared" si="2"/>
        <v>17526.075000000001</v>
      </c>
    </row>
    <row r="8" spans="1:7" x14ac:dyDescent="0.3">
      <c r="A8" s="2">
        <v>43282</v>
      </c>
      <c r="B8" s="6">
        <v>1986</v>
      </c>
      <c r="C8" s="5">
        <v>7.5</v>
      </c>
      <c r="D8" s="8">
        <f t="shared" si="0"/>
        <v>14895</v>
      </c>
      <c r="E8" s="5">
        <v>0.85</v>
      </c>
      <c r="F8" s="9">
        <f t="shared" si="1"/>
        <v>1688.1</v>
      </c>
      <c r="G8" s="7">
        <f t="shared" si="2"/>
        <v>13206.9</v>
      </c>
    </row>
    <row r="9" spans="1:7" x14ac:dyDescent="0.3">
      <c r="A9" s="2">
        <v>43313</v>
      </c>
      <c r="B9" s="6">
        <v>2685</v>
      </c>
      <c r="C9" s="5">
        <v>7.5</v>
      </c>
      <c r="D9" s="8">
        <f t="shared" si="0"/>
        <v>20137.5</v>
      </c>
      <c r="E9" s="5">
        <v>0.85</v>
      </c>
      <c r="F9" s="9">
        <f t="shared" si="1"/>
        <v>2282.25</v>
      </c>
      <c r="G9" s="7">
        <f t="shared" si="2"/>
        <v>17855.25</v>
      </c>
    </row>
    <row r="10" spans="1:7" x14ac:dyDescent="0.3">
      <c r="A10" s="2">
        <v>43344</v>
      </c>
      <c r="B10" s="6">
        <v>2868</v>
      </c>
      <c r="C10" s="5">
        <v>7.5</v>
      </c>
      <c r="D10" s="8">
        <f t="shared" si="0"/>
        <v>21510</v>
      </c>
      <c r="E10" s="5">
        <v>0.85</v>
      </c>
      <c r="F10" s="9">
        <f t="shared" si="1"/>
        <v>2437.7999999999997</v>
      </c>
      <c r="G10" s="7">
        <f t="shared" si="2"/>
        <v>19072.2</v>
      </c>
    </row>
    <row r="11" spans="1:7" x14ac:dyDescent="0.3">
      <c r="A11" s="2">
        <v>43374</v>
      </c>
      <c r="B11" s="6">
        <v>2948</v>
      </c>
      <c r="C11" s="5">
        <v>7.5</v>
      </c>
      <c r="D11" s="8">
        <f t="shared" si="0"/>
        <v>22110</v>
      </c>
      <c r="E11" s="5">
        <v>0.85</v>
      </c>
      <c r="F11" s="9">
        <f t="shared" si="1"/>
        <v>2505.7999999999997</v>
      </c>
      <c r="G11" s="7">
        <f t="shared" si="2"/>
        <v>19604.2</v>
      </c>
    </row>
    <row r="12" spans="1:7" x14ac:dyDescent="0.3">
      <c r="A12" s="2">
        <v>43405</v>
      </c>
      <c r="B12" s="6">
        <v>3451.5</v>
      </c>
      <c r="C12" s="5">
        <v>7.5</v>
      </c>
      <c r="D12" s="8">
        <f t="shared" si="0"/>
        <v>25886.25</v>
      </c>
      <c r="E12" s="5">
        <v>0.85</v>
      </c>
      <c r="F12" s="9">
        <f t="shared" si="1"/>
        <v>2933.7750000000001</v>
      </c>
      <c r="G12" s="7">
        <f t="shared" si="2"/>
        <v>22952.474999999999</v>
      </c>
    </row>
    <row r="13" spans="1:7" x14ac:dyDescent="0.3">
      <c r="A13" s="2">
        <v>43435</v>
      </c>
      <c r="B13" s="6">
        <v>4523.5</v>
      </c>
      <c r="C13" s="5">
        <v>7.5</v>
      </c>
      <c r="D13" s="8">
        <f t="shared" si="0"/>
        <v>33926.25</v>
      </c>
      <c r="E13" s="5">
        <v>0.85</v>
      </c>
      <c r="F13" s="9">
        <f t="shared" si="1"/>
        <v>3844.9749999999999</v>
      </c>
      <c r="G13" s="7">
        <f t="shared" si="2"/>
        <v>30081.275000000001</v>
      </c>
    </row>
    <row r="14" spans="1:7" x14ac:dyDescent="0.3">
      <c r="A14" s="2">
        <v>43466</v>
      </c>
      <c r="B14" s="6">
        <v>2403</v>
      </c>
      <c r="C14" s="5">
        <v>7.5</v>
      </c>
      <c r="D14" s="8">
        <f t="shared" si="0"/>
        <v>18022.5</v>
      </c>
      <c r="E14" s="5">
        <v>0.85</v>
      </c>
      <c r="F14" s="9">
        <f t="shared" si="1"/>
        <v>2042.55</v>
      </c>
      <c r="G14" s="7">
        <f t="shared" si="2"/>
        <v>15979.95</v>
      </c>
    </row>
    <row r="15" spans="1:7" x14ac:dyDescent="0.3">
      <c r="A15" s="2">
        <v>43497</v>
      </c>
      <c r="B15" s="6">
        <v>2473.5</v>
      </c>
      <c r="C15" s="5">
        <v>7.5</v>
      </c>
      <c r="D15" s="8">
        <f t="shared" si="0"/>
        <v>18551.25</v>
      </c>
      <c r="E15" s="5">
        <v>0.85</v>
      </c>
      <c r="F15" s="9">
        <f t="shared" si="1"/>
        <v>2102.4749999999999</v>
      </c>
      <c r="G15" s="7">
        <f t="shared" si="2"/>
        <v>16448.775000000001</v>
      </c>
    </row>
    <row r="16" spans="1:7" x14ac:dyDescent="0.3">
      <c r="A16" s="2">
        <v>43525</v>
      </c>
      <c r="B16" s="6">
        <v>2583.5</v>
      </c>
      <c r="C16" s="5">
        <v>7.5</v>
      </c>
      <c r="D16" s="8">
        <f t="shared" si="0"/>
        <v>19376.25</v>
      </c>
      <c r="E16" s="5">
        <v>0.85</v>
      </c>
      <c r="F16" s="9">
        <f t="shared" si="1"/>
        <v>2195.9749999999999</v>
      </c>
      <c r="G16" s="7">
        <f t="shared" si="2"/>
        <v>17180.275000000001</v>
      </c>
    </row>
    <row r="17" spans="1:7" x14ac:dyDescent="0.3">
      <c r="A17" s="2">
        <v>43556</v>
      </c>
      <c r="B17" s="6">
        <v>3362</v>
      </c>
      <c r="C17" s="5">
        <v>7.5</v>
      </c>
      <c r="D17" s="8">
        <f t="shared" si="0"/>
        <v>25215</v>
      </c>
      <c r="E17" s="5">
        <v>0.85</v>
      </c>
      <c r="F17" s="9">
        <f t="shared" si="1"/>
        <v>2857.7</v>
      </c>
      <c r="G17" s="7">
        <f t="shared" si="2"/>
        <v>22357.3</v>
      </c>
    </row>
    <row r="18" spans="1:7" x14ac:dyDescent="0.3">
      <c r="A18" s="2">
        <v>43586</v>
      </c>
      <c r="B18" s="6">
        <v>3400.5</v>
      </c>
      <c r="C18" s="5">
        <v>7.5</v>
      </c>
      <c r="D18" s="8">
        <f t="shared" si="0"/>
        <v>25503.75</v>
      </c>
      <c r="E18" s="5">
        <v>0.85</v>
      </c>
      <c r="F18" s="9">
        <f t="shared" si="1"/>
        <v>2890.4249999999997</v>
      </c>
      <c r="G18" s="7">
        <f t="shared" si="2"/>
        <v>22613.325000000001</v>
      </c>
    </row>
    <row r="19" spans="1:7" x14ac:dyDescent="0.3">
      <c r="A19" s="2">
        <v>43617</v>
      </c>
      <c r="B19" s="6">
        <v>3628.5</v>
      </c>
      <c r="C19" s="5">
        <v>7.5</v>
      </c>
      <c r="D19" s="8">
        <f t="shared" si="0"/>
        <v>27213.75</v>
      </c>
      <c r="E19" s="5">
        <v>0.85</v>
      </c>
      <c r="F19" s="9">
        <f t="shared" si="1"/>
        <v>3084.2249999999999</v>
      </c>
      <c r="G19" s="7">
        <f t="shared" si="2"/>
        <v>24129.525000000001</v>
      </c>
    </row>
    <row r="20" spans="1:7" x14ac:dyDescent="0.3">
      <c r="A20" s="2">
        <v>43647</v>
      </c>
      <c r="B20" s="6">
        <v>2614</v>
      </c>
      <c r="C20" s="5">
        <v>7.5</v>
      </c>
      <c r="D20" s="8">
        <f t="shared" si="0"/>
        <v>19605</v>
      </c>
      <c r="E20" s="5">
        <v>0.85</v>
      </c>
      <c r="F20" s="9">
        <f t="shared" si="1"/>
        <v>2221.9</v>
      </c>
      <c r="G20" s="7">
        <f t="shared" si="2"/>
        <v>17383.099999999999</v>
      </c>
    </row>
    <row r="21" spans="1:7" x14ac:dyDescent="0.3">
      <c r="A21" s="2">
        <v>43678</v>
      </c>
      <c r="B21" s="6">
        <v>2979</v>
      </c>
      <c r="C21" s="5">
        <v>7.5</v>
      </c>
      <c r="D21" s="8">
        <f t="shared" si="0"/>
        <v>22342.5</v>
      </c>
      <c r="E21" s="5">
        <v>0.85</v>
      </c>
      <c r="F21" s="9">
        <f t="shared" si="1"/>
        <v>2532.15</v>
      </c>
      <c r="G21" s="7">
        <f t="shared" si="2"/>
        <v>19810.349999999999</v>
      </c>
    </row>
    <row r="22" spans="1:7" x14ac:dyDescent="0.3">
      <c r="A22" s="2">
        <v>43709</v>
      </c>
      <c r="B22" s="6">
        <v>3129</v>
      </c>
      <c r="C22" s="5">
        <v>7.5</v>
      </c>
      <c r="D22" s="8">
        <f t="shared" si="0"/>
        <v>23467.5</v>
      </c>
      <c r="E22" s="5">
        <v>0.85</v>
      </c>
      <c r="F22" s="9">
        <f t="shared" si="1"/>
        <v>2659.65</v>
      </c>
      <c r="G22" s="7">
        <f t="shared" si="2"/>
        <v>20807.849999999999</v>
      </c>
    </row>
    <row r="23" spans="1:7" x14ac:dyDescent="0.3">
      <c r="A23" s="2">
        <v>43739</v>
      </c>
      <c r="B23" s="6">
        <v>3912</v>
      </c>
      <c r="C23" s="5">
        <v>7.5</v>
      </c>
      <c r="D23" s="8">
        <f t="shared" si="0"/>
        <v>29340</v>
      </c>
      <c r="E23" s="5">
        <v>0.85</v>
      </c>
      <c r="F23" s="9">
        <f t="shared" si="1"/>
        <v>3325.2</v>
      </c>
      <c r="G23" s="7">
        <f t="shared" si="2"/>
        <v>26014.799999999999</v>
      </c>
    </row>
    <row r="24" spans="1:7" x14ac:dyDescent="0.3">
      <c r="A24" s="2">
        <v>43770</v>
      </c>
      <c r="B24" s="6">
        <v>4162.5</v>
      </c>
      <c r="C24" s="5">
        <v>7.5</v>
      </c>
      <c r="D24" s="8">
        <f t="shared" si="0"/>
        <v>31218.75</v>
      </c>
      <c r="E24" s="5">
        <v>0.85</v>
      </c>
      <c r="F24" s="9">
        <f t="shared" si="1"/>
        <v>3538.125</v>
      </c>
      <c r="G24" s="7">
        <f t="shared" si="2"/>
        <v>27680.625</v>
      </c>
    </row>
    <row r="25" spans="1:7" x14ac:dyDescent="0.3">
      <c r="A25" s="2">
        <v>43800</v>
      </c>
      <c r="B25" s="6">
        <v>4958.5</v>
      </c>
      <c r="C25" s="5">
        <v>7.5</v>
      </c>
      <c r="D25" s="8">
        <f t="shared" si="0"/>
        <v>37188.75</v>
      </c>
      <c r="E25" s="5">
        <v>0.85</v>
      </c>
      <c r="F25" s="9">
        <f t="shared" si="1"/>
        <v>4214.7249999999995</v>
      </c>
      <c r="G25" s="7">
        <f t="shared" si="2"/>
        <v>32974.025000000001</v>
      </c>
    </row>
    <row r="26" spans="1:7" x14ac:dyDescent="0.3">
      <c r="A26" s="2">
        <v>43831</v>
      </c>
      <c r="B26" s="6">
        <v>2695</v>
      </c>
      <c r="C26" s="5">
        <v>7.5</v>
      </c>
      <c r="D26" s="8">
        <f t="shared" si="0"/>
        <v>20212.5</v>
      </c>
      <c r="E26" s="5">
        <v>0.85</v>
      </c>
      <c r="F26" s="9">
        <f t="shared" si="1"/>
        <v>2290.75</v>
      </c>
      <c r="G26" s="7">
        <f t="shared" si="2"/>
        <v>17921.75</v>
      </c>
    </row>
    <row r="27" spans="1:7" x14ac:dyDescent="0.3">
      <c r="A27" s="2">
        <v>43862</v>
      </c>
      <c r="B27" s="6">
        <v>3203</v>
      </c>
      <c r="C27" s="5">
        <v>7.5</v>
      </c>
      <c r="D27" s="8">
        <f t="shared" si="0"/>
        <v>24022.5</v>
      </c>
      <c r="E27" s="5">
        <v>0.85</v>
      </c>
      <c r="F27" s="9">
        <f t="shared" si="1"/>
        <v>2722.5499999999997</v>
      </c>
      <c r="G27" s="7">
        <f t="shared" si="2"/>
        <v>21299.95</v>
      </c>
    </row>
    <row r="28" spans="1:7" x14ac:dyDescent="0.3">
      <c r="A28" s="2">
        <v>43891</v>
      </c>
      <c r="B28" s="6">
        <v>3056</v>
      </c>
      <c r="C28" s="5">
        <v>7.5</v>
      </c>
      <c r="D28" s="8">
        <f t="shared" si="0"/>
        <v>22920</v>
      </c>
      <c r="E28" s="5">
        <v>0.85</v>
      </c>
      <c r="F28" s="9">
        <f t="shared" si="1"/>
        <v>2597.6</v>
      </c>
      <c r="G28" s="7">
        <f t="shared" si="2"/>
        <v>20322.400000000001</v>
      </c>
    </row>
    <row r="29" spans="1:7" x14ac:dyDescent="0.3">
      <c r="A29" s="2">
        <v>43922</v>
      </c>
      <c r="B29" s="6">
        <v>3620</v>
      </c>
      <c r="C29" s="5">
        <v>7.5</v>
      </c>
      <c r="D29" s="8">
        <f t="shared" si="0"/>
        <v>27150</v>
      </c>
      <c r="E29" s="5">
        <v>0.85</v>
      </c>
      <c r="F29" s="9">
        <f t="shared" si="1"/>
        <v>3077</v>
      </c>
      <c r="G29" s="7">
        <f t="shared" si="2"/>
        <v>24073</v>
      </c>
    </row>
    <row r="30" spans="1:7" x14ac:dyDescent="0.3">
      <c r="A30" s="2">
        <v>43952</v>
      </c>
      <c r="B30" s="6">
        <v>3981.5</v>
      </c>
      <c r="C30" s="5">
        <v>7.5</v>
      </c>
      <c r="D30" s="8">
        <f t="shared" si="0"/>
        <v>29861.25</v>
      </c>
      <c r="E30" s="5">
        <v>0.85</v>
      </c>
      <c r="F30" s="9">
        <f t="shared" si="1"/>
        <v>3384.2750000000001</v>
      </c>
      <c r="G30" s="7">
        <f t="shared" si="2"/>
        <v>26476.974999999999</v>
      </c>
    </row>
    <row r="31" spans="1:7" x14ac:dyDescent="0.3">
      <c r="A31" s="2">
        <v>43983</v>
      </c>
      <c r="B31" s="6">
        <v>4053.5</v>
      </c>
      <c r="C31" s="5">
        <v>7.5</v>
      </c>
      <c r="D31" s="8">
        <f t="shared" si="0"/>
        <v>30401.25</v>
      </c>
      <c r="E31" s="5">
        <v>0.85</v>
      </c>
      <c r="F31" s="9">
        <f t="shared" si="1"/>
        <v>3445.4749999999999</v>
      </c>
      <c r="G31" s="7">
        <f t="shared" si="2"/>
        <v>26955.775000000001</v>
      </c>
    </row>
    <row r="32" spans="1:7" x14ac:dyDescent="0.3">
      <c r="A32" s="2">
        <v>44013</v>
      </c>
      <c r="B32" s="6">
        <v>3161</v>
      </c>
      <c r="C32" s="5">
        <v>7.5</v>
      </c>
      <c r="D32" s="8">
        <f t="shared" si="0"/>
        <v>23707.5</v>
      </c>
      <c r="E32" s="5">
        <v>0.85</v>
      </c>
      <c r="F32" s="9">
        <f t="shared" si="1"/>
        <v>2686.85</v>
      </c>
      <c r="G32" s="7">
        <f t="shared" si="2"/>
        <v>21020.65</v>
      </c>
    </row>
    <row r="33" spans="1:7" x14ac:dyDescent="0.3">
      <c r="A33" s="2">
        <v>44044</v>
      </c>
      <c r="B33" s="6">
        <v>3619</v>
      </c>
      <c r="C33" s="5">
        <v>7.5</v>
      </c>
      <c r="D33" s="8">
        <f t="shared" si="0"/>
        <v>27142.5</v>
      </c>
      <c r="E33" s="5">
        <v>0.85</v>
      </c>
      <c r="F33" s="9">
        <f t="shared" si="1"/>
        <v>3076.15</v>
      </c>
      <c r="G33" s="7">
        <f t="shared" si="2"/>
        <v>24066.35</v>
      </c>
    </row>
    <row r="34" spans="1:7" x14ac:dyDescent="0.3">
      <c r="A34" s="2">
        <v>44075</v>
      </c>
      <c r="B34" s="6">
        <v>3613</v>
      </c>
      <c r="C34" s="5">
        <v>7.5</v>
      </c>
      <c r="D34" s="8">
        <f t="shared" si="0"/>
        <v>27097.5</v>
      </c>
      <c r="E34" s="5">
        <v>0.85</v>
      </c>
      <c r="F34" s="9">
        <f t="shared" si="1"/>
        <v>3071.0499999999997</v>
      </c>
      <c r="G34" s="7">
        <f t="shared" si="2"/>
        <v>24026.45</v>
      </c>
    </row>
    <row r="35" spans="1:7" x14ac:dyDescent="0.3">
      <c r="A35" s="2">
        <v>44105</v>
      </c>
      <c r="B35" s="6">
        <v>4048</v>
      </c>
      <c r="C35" s="5">
        <v>7.5</v>
      </c>
      <c r="D35" s="8">
        <f t="shared" si="0"/>
        <v>30360</v>
      </c>
      <c r="E35" s="5">
        <v>0.85</v>
      </c>
      <c r="F35" s="9">
        <f t="shared" si="1"/>
        <v>3440.7999999999997</v>
      </c>
      <c r="G35" s="7">
        <f t="shared" si="2"/>
        <v>26919.200000000001</v>
      </c>
    </row>
    <row r="36" spans="1:7" x14ac:dyDescent="0.3">
      <c r="A36" s="2">
        <v>44136</v>
      </c>
      <c r="B36" s="6">
        <v>4529</v>
      </c>
      <c r="C36" s="5">
        <v>7.5</v>
      </c>
      <c r="D36" s="8">
        <f t="shared" si="0"/>
        <v>33967.5</v>
      </c>
      <c r="E36" s="5">
        <v>0.85</v>
      </c>
      <c r="F36" s="9">
        <f t="shared" si="1"/>
        <v>3849.65</v>
      </c>
      <c r="G36" s="7">
        <f t="shared" si="2"/>
        <v>30117.85</v>
      </c>
    </row>
    <row r="37" spans="1:7" x14ac:dyDescent="0.3">
      <c r="A37" s="2">
        <v>44166</v>
      </c>
      <c r="B37" s="6">
        <v>5788</v>
      </c>
      <c r="C37" s="5">
        <v>7.5</v>
      </c>
      <c r="D37" s="8">
        <f t="shared" si="0"/>
        <v>43410</v>
      </c>
      <c r="E37" s="5">
        <v>0.85</v>
      </c>
      <c r="F37" s="9">
        <f t="shared" si="1"/>
        <v>4919.8</v>
      </c>
      <c r="G37" s="7">
        <f t="shared" si="2"/>
        <v>38490.199999999997</v>
      </c>
    </row>
    <row r="38" spans="1:7" x14ac:dyDescent="0.3">
      <c r="A38" s="10" t="s">
        <v>7</v>
      </c>
      <c r="B38" s="10">
        <f>SUM(B2:B37)</f>
        <v>120460</v>
      </c>
      <c r="C38" s="10"/>
      <c r="D38" s="11">
        <f>SUM(D2:D37)</f>
        <v>903450</v>
      </c>
      <c r="E38" s="10"/>
      <c r="F38" s="11">
        <f>SUM(F2:F37)</f>
        <v>102391</v>
      </c>
      <c r="G38" s="11">
        <f>SUM(G2:G37)</f>
        <v>801058.99999999988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"/>
  <sheetViews>
    <sheetView workbookViewId="0">
      <selection activeCell="D26" sqref="D26"/>
    </sheetView>
  </sheetViews>
  <sheetFormatPr defaultColWidth="9.1796875" defaultRowHeight="15.5" x14ac:dyDescent="0.35"/>
  <cols>
    <col min="1" max="1" width="10.81640625" style="14" bestFit="1" customWidth="1"/>
    <col min="2" max="7" width="19.453125" style="14" customWidth="1"/>
    <col min="8" max="8" width="19.453125" style="39" customWidth="1"/>
    <col min="9" max="9" width="21.7265625" style="14" bestFit="1" customWidth="1"/>
    <col min="10" max="10" width="8" style="14" customWidth="1"/>
    <col min="11" max="16384" width="9.1796875" style="14"/>
  </cols>
  <sheetData>
    <row r="1" spans="1:19" ht="16" thickBot="1" x14ac:dyDescent="0.4">
      <c r="A1" s="12" t="s">
        <v>0</v>
      </c>
      <c r="B1" s="13" t="s">
        <v>1</v>
      </c>
      <c r="C1" s="13" t="s">
        <v>44</v>
      </c>
      <c r="D1" s="13" t="s">
        <v>8</v>
      </c>
      <c r="E1" s="13" t="s">
        <v>9</v>
      </c>
      <c r="F1" s="13" t="s">
        <v>10</v>
      </c>
      <c r="G1" s="13" t="s">
        <v>11</v>
      </c>
      <c r="H1" s="37" t="s">
        <v>12</v>
      </c>
      <c r="J1" s="15" t="s">
        <v>13</v>
      </c>
      <c r="K1" s="16"/>
    </row>
    <row r="2" spans="1:19" x14ac:dyDescent="0.35">
      <c r="A2" s="40">
        <v>43101</v>
      </c>
      <c r="B2" s="41">
        <v>2302</v>
      </c>
      <c r="C2" s="42">
        <f>A2*B2</f>
        <v>99218502</v>
      </c>
      <c r="D2" s="43"/>
      <c r="E2" s="43">
        <f>C2/D13</f>
        <v>0.77521102046296264</v>
      </c>
      <c r="F2" s="43">
        <f>E2/1</f>
        <v>0.77521102046296264</v>
      </c>
      <c r="G2" s="44">
        <f>C2/E2</f>
        <v>127989024.12500001</v>
      </c>
      <c r="H2" s="45">
        <v>1</v>
      </c>
      <c r="J2" t="s">
        <v>14</v>
      </c>
      <c r="K2"/>
      <c r="L2"/>
      <c r="M2"/>
      <c r="N2"/>
      <c r="O2"/>
      <c r="P2"/>
      <c r="Q2"/>
      <c r="R2"/>
      <c r="S2" s="35"/>
    </row>
    <row r="3" spans="1:19" ht="16" thickBot="1" x14ac:dyDescent="0.4">
      <c r="A3" s="17">
        <v>43132</v>
      </c>
      <c r="B3" s="6">
        <v>2792.5</v>
      </c>
      <c r="C3" s="33">
        <f t="shared" ref="C3:C37" si="0">A3*B3</f>
        <v>120446110</v>
      </c>
      <c r="D3" s="18"/>
      <c r="E3" s="18">
        <f>C3/D13</f>
        <v>0.94106592985947579</v>
      </c>
      <c r="F3" s="18">
        <f>E3/1</f>
        <v>0.94106592985947579</v>
      </c>
      <c r="G3" s="34">
        <f>C3/E3</f>
        <v>127989024.125</v>
      </c>
      <c r="H3" s="38">
        <f>H2+1</f>
        <v>2</v>
      </c>
      <c r="J3"/>
      <c r="K3"/>
      <c r="L3"/>
      <c r="M3"/>
      <c r="N3"/>
      <c r="O3"/>
      <c r="P3"/>
      <c r="Q3"/>
      <c r="R3"/>
      <c r="S3" s="35"/>
    </row>
    <row r="4" spans="1:19" x14ac:dyDescent="0.35">
      <c r="A4" s="17">
        <v>43160</v>
      </c>
      <c r="B4" s="6">
        <v>2454.5</v>
      </c>
      <c r="C4" s="33">
        <f t="shared" si="0"/>
        <v>105936220</v>
      </c>
      <c r="D4" s="18"/>
      <c r="E4" s="18">
        <f>C4/D13</f>
        <v>0.82769769301887786</v>
      </c>
      <c r="F4" s="18">
        <f t="shared" ref="F4:F13" si="1">E4/1</f>
        <v>0.82769769301887786</v>
      </c>
      <c r="G4" s="34">
        <f t="shared" ref="G4:G13" si="2">C4/E4</f>
        <v>127989024.125</v>
      </c>
      <c r="H4" s="38">
        <f t="shared" ref="H4:H37" si="3">H3+1</f>
        <v>3</v>
      </c>
      <c r="J4" s="19" t="s">
        <v>15</v>
      </c>
      <c r="K4" s="19"/>
      <c r="L4"/>
      <c r="M4"/>
      <c r="N4"/>
      <c r="O4"/>
      <c r="P4"/>
      <c r="Q4"/>
      <c r="R4"/>
      <c r="S4" s="35"/>
    </row>
    <row r="5" spans="1:19" x14ac:dyDescent="0.35">
      <c r="A5" s="17">
        <v>43191</v>
      </c>
      <c r="B5" s="6">
        <v>3254</v>
      </c>
      <c r="C5" s="33">
        <f t="shared" si="0"/>
        <v>140543514</v>
      </c>
      <c r="D5" s="18"/>
      <c r="E5" s="18">
        <f>C5/D13</f>
        <v>1.0980903633012993</v>
      </c>
      <c r="F5" s="18">
        <f t="shared" si="1"/>
        <v>1.0980903633012993</v>
      </c>
      <c r="G5" s="34">
        <f t="shared" si="2"/>
        <v>127989024.125</v>
      </c>
      <c r="H5" s="38">
        <f t="shared" si="3"/>
        <v>4</v>
      </c>
      <c r="J5" s="20" t="s">
        <v>16</v>
      </c>
      <c r="K5" s="20">
        <v>0.60597256853474546</v>
      </c>
      <c r="L5"/>
      <c r="M5"/>
      <c r="N5"/>
      <c r="O5"/>
      <c r="P5"/>
      <c r="Q5"/>
      <c r="R5"/>
      <c r="S5" s="35"/>
    </row>
    <row r="6" spans="1:19" x14ac:dyDescent="0.35">
      <c r="A6" s="17">
        <v>43221</v>
      </c>
      <c r="B6" s="6">
        <v>3586.5</v>
      </c>
      <c r="C6" s="33">
        <f t="shared" si="0"/>
        <v>155012116.5</v>
      </c>
      <c r="D6" s="18"/>
      <c r="E6" s="18">
        <f>C6/D13</f>
        <v>1.2111360138866907</v>
      </c>
      <c r="F6" s="18">
        <f t="shared" si="1"/>
        <v>1.2111360138866907</v>
      </c>
      <c r="G6" s="34">
        <f t="shared" si="2"/>
        <v>127989024.12500001</v>
      </c>
      <c r="H6" s="38">
        <f t="shared" si="3"/>
        <v>5</v>
      </c>
      <c r="J6" s="20" t="s">
        <v>17</v>
      </c>
      <c r="K6" s="20">
        <v>0.36720275381659673</v>
      </c>
      <c r="L6"/>
      <c r="M6"/>
      <c r="N6"/>
      <c r="O6"/>
      <c r="P6"/>
      <c r="Q6"/>
      <c r="R6"/>
      <c r="S6" s="35"/>
    </row>
    <row r="7" spans="1:19" x14ac:dyDescent="0.35">
      <c r="A7" s="17">
        <v>43252</v>
      </c>
      <c r="B7" s="6">
        <v>2635.5</v>
      </c>
      <c r="C7" s="33">
        <f t="shared" si="0"/>
        <v>113990646</v>
      </c>
      <c r="D7" s="18"/>
      <c r="E7" s="18">
        <f>C7/D13</f>
        <v>0.89062829238131747</v>
      </c>
      <c r="F7" s="18">
        <f t="shared" si="1"/>
        <v>0.89062829238131747</v>
      </c>
      <c r="G7" s="34">
        <f t="shared" si="2"/>
        <v>127989024.125</v>
      </c>
      <c r="H7" s="38">
        <f t="shared" si="3"/>
        <v>6</v>
      </c>
      <c r="J7" s="20" t="s">
        <v>18</v>
      </c>
      <c r="K7" s="20">
        <v>0.34802707968982693</v>
      </c>
      <c r="L7"/>
      <c r="M7"/>
      <c r="N7"/>
      <c r="O7"/>
      <c r="P7"/>
      <c r="Q7"/>
      <c r="R7"/>
      <c r="S7" s="35"/>
    </row>
    <row r="8" spans="1:19" x14ac:dyDescent="0.35">
      <c r="A8" s="17">
        <v>43282</v>
      </c>
      <c r="B8" s="6">
        <v>1986</v>
      </c>
      <c r="C8" s="33">
        <f t="shared" si="0"/>
        <v>85958052</v>
      </c>
      <c r="D8" s="18"/>
      <c r="E8" s="18">
        <f>C8/D13</f>
        <v>0.67160487071179942</v>
      </c>
      <c r="F8" s="18">
        <f t="shared" si="1"/>
        <v>0.67160487071179942</v>
      </c>
      <c r="G8" s="34">
        <f t="shared" si="2"/>
        <v>127989024.125</v>
      </c>
      <c r="H8" s="38">
        <f t="shared" si="3"/>
        <v>7</v>
      </c>
      <c r="J8" s="20" t="s">
        <v>19</v>
      </c>
      <c r="K8" s="20">
        <v>28846713.620700803</v>
      </c>
      <c r="L8"/>
      <c r="M8"/>
      <c r="N8"/>
      <c r="O8"/>
      <c r="P8"/>
      <c r="Q8"/>
      <c r="R8"/>
      <c r="S8" s="35"/>
    </row>
    <row r="9" spans="1:19" ht="16" thickBot="1" x14ac:dyDescent="0.4">
      <c r="A9" s="17">
        <v>43313</v>
      </c>
      <c r="B9" s="6">
        <v>2685</v>
      </c>
      <c r="C9" s="33">
        <f t="shared" si="0"/>
        <v>116295405</v>
      </c>
      <c r="D9" s="18"/>
      <c r="E9" s="18">
        <f>C9/D13</f>
        <v>0.90863576619211139</v>
      </c>
      <c r="F9" s="18">
        <f t="shared" si="1"/>
        <v>0.90863576619211139</v>
      </c>
      <c r="G9" s="34">
        <f t="shared" si="2"/>
        <v>127989024.125</v>
      </c>
      <c r="H9" s="38">
        <f t="shared" si="3"/>
        <v>8</v>
      </c>
      <c r="J9" s="21" t="s">
        <v>20</v>
      </c>
      <c r="K9" s="21">
        <v>35</v>
      </c>
      <c r="L9"/>
      <c r="M9"/>
      <c r="N9"/>
      <c r="O9"/>
      <c r="P9"/>
      <c r="Q9"/>
      <c r="R9"/>
      <c r="S9" s="35"/>
    </row>
    <row r="10" spans="1:19" x14ac:dyDescent="0.35">
      <c r="A10" s="17">
        <v>43344</v>
      </c>
      <c r="B10" s="6">
        <v>2868</v>
      </c>
      <c r="C10" s="33">
        <f t="shared" si="0"/>
        <v>124310592</v>
      </c>
      <c r="D10" s="18"/>
      <c r="E10" s="18">
        <f>C10/D13</f>
        <v>0.97125978457803164</v>
      </c>
      <c r="F10" s="18">
        <f t="shared" si="1"/>
        <v>0.97125978457803164</v>
      </c>
      <c r="G10" s="34">
        <f t="shared" si="2"/>
        <v>127989024.125</v>
      </c>
      <c r="H10" s="38">
        <f t="shared" si="3"/>
        <v>9</v>
      </c>
      <c r="J10"/>
      <c r="K10"/>
      <c r="L10"/>
      <c r="M10"/>
      <c r="N10"/>
      <c r="O10"/>
      <c r="P10"/>
      <c r="Q10"/>
      <c r="R10"/>
      <c r="S10" s="35"/>
    </row>
    <row r="11" spans="1:19" ht="16" thickBot="1" x14ac:dyDescent="0.4">
      <c r="A11" s="17">
        <v>43374</v>
      </c>
      <c r="B11" s="6">
        <v>2948</v>
      </c>
      <c r="C11" s="33">
        <f t="shared" si="0"/>
        <v>127866552</v>
      </c>
      <c r="D11" s="18"/>
      <c r="E11" s="18">
        <f>C11/D13</f>
        <v>0.99904310447058031</v>
      </c>
      <c r="F11" s="18">
        <f t="shared" si="1"/>
        <v>0.99904310447058031</v>
      </c>
      <c r="G11" s="34">
        <f t="shared" si="2"/>
        <v>127989024.125</v>
      </c>
      <c r="H11" s="38">
        <f t="shared" si="3"/>
        <v>10</v>
      </c>
      <c r="J11" t="s">
        <v>21</v>
      </c>
      <c r="K11"/>
      <c r="L11"/>
      <c r="M11"/>
      <c r="N11"/>
      <c r="O11"/>
      <c r="P11"/>
      <c r="Q11"/>
      <c r="R11"/>
      <c r="S11" s="35"/>
    </row>
    <row r="12" spans="1:19" x14ac:dyDescent="0.35">
      <c r="A12" s="17">
        <v>43405</v>
      </c>
      <c r="B12" s="6">
        <v>3451.5</v>
      </c>
      <c r="C12" s="33">
        <f t="shared" si="0"/>
        <v>149812357.5</v>
      </c>
      <c r="D12" s="18"/>
      <c r="E12" s="18">
        <f>C12/D13</f>
        <v>1.1705094130078397</v>
      </c>
      <c r="F12" s="18">
        <f t="shared" si="1"/>
        <v>1.1705094130078397</v>
      </c>
      <c r="G12" s="34">
        <f t="shared" si="2"/>
        <v>127989024.12500001</v>
      </c>
      <c r="H12" s="38">
        <f t="shared" si="3"/>
        <v>11</v>
      </c>
      <c r="J12" s="22"/>
      <c r="K12" s="22" t="s">
        <v>22</v>
      </c>
      <c r="L12" s="22" t="s">
        <v>23</v>
      </c>
      <c r="M12" s="22" t="s">
        <v>24</v>
      </c>
      <c r="N12" s="22" t="s">
        <v>25</v>
      </c>
      <c r="O12" s="22" t="s">
        <v>26</v>
      </c>
      <c r="P12"/>
      <c r="Q12"/>
      <c r="R12"/>
      <c r="S12" s="35"/>
    </row>
    <row r="13" spans="1:19" ht="16" thickBot="1" x14ac:dyDescent="0.4">
      <c r="A13" s="23">
        <v>43435</v>
      </c>
      <c r="B13" s="46">
        <v>4523.5</v>
      </c>
      <c r="C13" s="47">
        <f t="shared" si="0"/>
        <v>196478222.5</v>
      </c>
      <c r="D13" s="32">
        <f>AVERAGE(C2:C13)</f>
        <v>127989024.125</v>
      </c>
      <c r="E13" s="48">
        <f>C13/D13</f>
        <v>1.5351177481290137</v>
      </c>
      <c r="F13" s="48">
        <f t="shared" si="1"/>
        <v>1.5351177481290137</v>
      </c>
      <c r="G13" s="49">
        <f t="shared" si="2"/>
        <v>127989024.125</v>
      </c>
      <c r="H13" s="50">
        <f t="shared" si="3"/>
        <v>12</v>
      </c>
      <c r="J13" s="20" t="s">
        <v>27</v>
      </c>
      <c r="K13" s="20">
        <v>1</v>
      </c>
      <c r="L13" s="20">
        <v>1.5934849827074844E+16</v>
      </c>
      <c r="M13" s="20">
        <v>1.5934849827074844E+16</v>
      </c>
      <c r="N13" s="20">
        <v>19.14940519895314</v>
      </c>
      <c r="O13" s="20">
        <v>1.1441178433158677E-4</v>
      </c>
      <c r="P13"/>
      <c r="Q13"/>
      <c r="R13"/>
      <c r="S13" s="35"/>
    </row>
    <row r="14" spans="1:19" x14ac:dyDescent="0.35">
      <c r="A14" s="40">
        <v>43466</v>
      </c>
      <c r="B14" s="41">
        <v>2403</v>
      </c>
      <c r="C14" s="42">
        <f t="shared" si="0"/>
        <v>104448798</v>
      </c>
      <c r="D14" s="43"/>
      <c r="E14" s="43">
        <f>C14/D25</f>
        <v>0.72497949473499668</v>
      </c>
      <c r="F14" s="43">
        <f>E14/1</f>
        <v>0.72497949473499668</v>
      </c>
      <c r="G14" s="44">
        <f>C14/E14</f>
        <v>144071382.375</v>
      </c>
      <c r="H14" s="51">
        <f t="shared" si="3"/>
        <v>13</v>
      </c>
      <c r="J14" s="20" t="s">
        <v>28</v>
      </c>
      <c r="K14" s="20">
        <v>33</v>
      </c>
      <c r="L14" s="20">
        <v>2.7460385261585932E+16</v>
      </c>
      <c r="M14" s="20">
        <v>832132886714725.25</v>
      </c>
      <c r="N14" s="20"/>
      <c r="O14" s="20"/>
      <c r="P14"/>
      <c r="Q14"/>
      <c r="R14"/>
      <c r="S14" s="35"/>
    </row>
    <row r="15" spans="1:19" ht="16" thickBot="1" x14ac:dyDescent="0.4">
      <c r="A15" s="17">
        <v>43497</v>
      </c>
      <c r="B15" s="6">
        <v>2473.5</v>
      </c>
      <c r="C15" s="33">
        <f t="shared" si="0"/>
        <v>107589829.5</v>
      </c>
      <c r="D15" s="18"/>
      <c r="E15" s="18">
        <f>C15/D25</f>
        <v>0.74678140603910481</v>
      </c>
      <c r="F15" s="18">
        <f>E15/1</f>
        <v>0.74678140603910481</v>
      </c>
      <c r="G15" s="34">
        <f t="shared" ref="G15:G25" si="4">C15/E15</f>
        <v>144071382.375</v>
      </c>
      <c r="H15" s="38">
        <f t="shared" si="3"/>
        <v>14</v>
      </c>
      <c r="J15" s="21" t="s">
        <v>29</v>
      </c>
      <c r="K15" s="21">
        <v>34</v>
      </c>
      <c r="L15" s="21">
        <v>4.3395235088660776E+16</v>
      </c>
      <c r="M15" s="21"/>
      <c r="N15" s="21"/>
      <c r="O15" s="21"/>
      <c r="P15"/>
      <c r="Q15"/>
      <c r="R15"/>
      <c r="S15" s="35"/>
    </row>
    <row r="16" spans="1:19" x14ac:dyDescent="0.35">
      <c r="A16" s="17">
        <v>43525</v>
      </c>
      <c r="B16" s="6">
        <v>2583.5</v>
      </c>
      <c r="C16" s="33">
        <f t="shared" si="0"/>
        <v>112446837.5</v>
      </c>
      <c r="D16" s="18"/>
      <c r="E16" s="18">
        <f>C16/D25</f>
        <v>0.78049391660111089</v>
      </c>
      <c r="F16" s="18">
        <f t="shared" ref="F16:F37" si="5">E16/1</f>
        <v>0.78049391660111089</v>
      </c>
      <c r="G16" s="34">
        <f t="shared" si="4"/>
        <v>144071382.375</v>
      </c>
      <c r="H16" s="38">
        <f t="shared" si="3"/>
        <v>15</v>
      </c>
      <c r="J16"/>
      <c r="K16"/>
      <c r="L16"/>
      <c r="M16"/>
      <c r="N16"/>
      <c r="O16"/>
      <c r="P16"/>
      <c r="Q16"/>
      <c r="R16"/>
      <c r="S16" s="35"/>
    </row>
    <row r="17" spans="1:19" x14ac:dyDescent="0.35">
      <c r="A17" s="17">
        <v>43556</v>
      </c>
      <c r="B17" s="6">
        <v>3362</v>
      </c>
      <c r="C17" s="33">
        <f t="shared" si="0"/>
        <v>146435272</v>
      </c>
      <c r="D17" s="18"/>
      <c r="E17" s="18">
        <f>C17/D25</f>
        <v>1.0164077666642157</v>
      </c>
      <c r="F17" s="18">
        <f t="shared" si="5"/>
        <v>1.0164077666642157</v>
      </c>
      <c r="G17" s="34">
        <f t="shared" si="4"/>
        <v>144071382.375</v>
      </c>
      <c r="H17" s="38">
        <f t="shared" si="3"/>
        <v>16</v>
      </c>
      <c r="J17"/>
      <c r="K17" t="s">
        <v>30</v>
      </c>
      <c r="L17" t="s">
        <v>19</v>
      </c>
      <c r="M17" t="s">
        <v>31</v>
      </c>
      <c r="N17" t="s">
        <v>32</v>
      </c>
      <c r="O17" t="s">
        <v>33</v>
      </c>
      <c r="P17" t="s">
        <v>34</v>
      </c>
      <c r="Q17" t="s">
        <v>35</v>
      </c>
      <c r="R17" t="s">
        <v>36</v>
      </c>
      <c r="S17" s="36"/>
    </row>
    <row r="18" spans="1:19" x14ac:dyDescent="0.35">
      <c r="A18" s="17">
        <v>43586</v>
      </c>
      <c r="B18" s="6">
        <v>3400.5</v>
      </c>
      <c r="C18" s="33">
        <f t="shared" si="0"/>
        <v>148214193</v>
      </c>
      <c r="D18" s="18"/>
      <c r="E18" s="18">
        <f>C18/D25</f>
        <v>1.0287552639303257</v>
      </c>
      <c r="F18" s="18">
        <f t="shared" si="5"/>
        <v>1.0287552639303257</v>
      </c>
      <c r="G18" s="34">
        <f t="shared" si="4"/>
        <v>144071382.375</v>
      </c>
      <c r="H18" s="38">
        <f t="shared" si="3"/>
        <v>17</v>
      </c>
      <c r="J18" t="s">
        <v>37</v>
      </c>
      <c r="K18">
        <v>107354354.14481795</v>
      </c>
      <c r="L18">
        <v>10388497.282283448</v>
      </c>
      <c r="M18">
        <v>10.333963731973069</v>
      </c>
      <c r="N18">
        <v>7.0662768146512563E-12</v>
      </c>
      <c r="O18">
        <v>86218797.612754211</v>
      </c>
      <c r="P18">
        <v>128489910.67688169</v>
      </c>
      <c r="Q18">
        <v>86218797.612754211</v>
      </c>
      <c r="R18">
        <v>128489910.67688169</v>
      </c>
      <c r="S18" s="20"/>
    </row>
    <row r="19" spans="1:19" x14ac:dyDescent="0.35">
      <c r="A19" s="17">
        <v>43617</v>
      </c>
      <c r="B19" s="6">
        <v>3628.5</v>
      </c>
      <c r="C19" s="33">
        <f t="shared" si="0"/>
        <v>158264284.5</v>
      </c>
      <c r="D19" s="18"/>
      <c r="E19" s="18">
        <f>C19/D25</f>
        <v>1.0985129863476817</v>
      </c>
      <c r="F19" s="18">
        <f t="shared" si="5"/>
        <v>1.0985129863476817</v>
      </c>
      <c r="G19" s="34">
        <f t="shared" si="4"/>
        <v>144071382.375</v>
      </c>
      <c r="H19" s="38">
        <f t="shared" si="3"/>
        <v>18</v>
      </c>
      <c r="J19">
        <v>1</v>
      </c>
      <c r="K19">
        <v>2112709.958543417</v>
      </c>
      <c r="L19">
        <v>482794.41220658948</v>
      </c>
      <c r="M19">
        <v>4.3760033362593695</v>
      </c>
      <c r="N19">
        <v>1.1441178433158719E-4</v>
      </c>
      <c r="O19">
        <v>1130457.3463240361</v>
      </c>
      <c r="P19">
        <v>3094962.5707627977</v>
      </c>
      <c r="Q19">
        <v>1130457.3463240361</v>
      </c>
      <c r="R19">
        <v>3094962.5707627977</v>
      </c>
      <c r="S19" s="20"/>
    </row>
    <row r="20" spans="1:19" x14ac:dyDescent="0.35">
      <c r="A20" s="17">
        <v>43647</v>
      </c>
      <c r="B20" s="6">
        <v>2614</v>
      </c>
      <c r="C20" s="33">
        <f t="shared" si="0"/>
        <v>114093258</v>
      </c>
      <c r="D20" s="18"/>
      <c r="E20" s="18">
        <f>C20/D25</f>
        <v>0.7919217274047482</v>
      </c>
      <c r="F20" s="18">
        <f t="shared" si="5"/>
        <v>0.7919217274047482</v>
      </c>
      <c r="G20" s="34">
        <f t="shared" si="4"/>
        <v>144071382.375</v>
      </c>
      <c r="H20" s="38">
        <f t="shared" si="3"/>
        <v>19</v>
      </c>
      <c r="J20"/>
      <c r="K20"/>
      <c r="L20"/>
      <c r="M20"/>
      <c r="N20"/>
      <c r="O20"/>
      <c r="P20"/>
      <c r="Q20"/>
      <c r="R20"/>
      <c r="S20" s="20"/>
    </row>
    <row r="21" spans="1:19" x14ac:dyDescent="0.35">
      <c r="A21" s="17">
        <v>43678</v>
      </c>
      <c r="B21" s="6">
        <v>2979</v>
      </c>
      <c r="C21" s="33">
        <f t="shared" si="0"/>
        <v>130116762</v>
      </c>
      <c r="D21" s="18"/>
      <c r="E21" s="18">
        <f>C21/D25</f>
        <v>0.90314092816380531</v>
      </c>
      <c r="F21" s="18">
        <f t="shared" si="5"/>
        <v>0.90314092816380531</v>
      </c>
      <c r="G21" s="34">
        <f t="shared" si="4"/>
        <v>144071382.375</v>
      </c>
      <c r="H21" s="38">
        <f t="shared" si="3"/>
        <v>20</v>
      </c>
      <c r="J21"/>
      <c r="K21"/>
      <c r="L21"/>
      <c r="M21"/>
      <c r="N21"/>
      <c r="O21"/>
      <c r="P21"/>
      <c r="Q21"/>
      <c r="R21"/>
      <c r="S21"/>
    </row>
    <row r="22" spans="1:19" x14ac:dyDescent="0.35">
      <c r="A22" s="17">
        <v>43709</v>
      </c>
      <c r="B22" s="6">
        <v>3129</v>
      </c>
      <c r="C22" s="33">
        <f t="shared" si="0"/>
        <v>136765461</v>
      </c>
      <c r="D22" s="18"/>
      <c r="E22" s="18">
        <f>C22/D25</f>
        <v>0.94928957260933622</v>
      </c>
      <c r="F22" s="18">
        <f t="shared" si="5"/>
        <v>0.94928957260933622</v>
      </c>
      <c r="G22" s="34">
        <f t="shared" si="4"/>
        <v>144071382.375</v>
      </c>
      <c r="H22" s="38">
        <f t="shared" si="3"/>
        <v>21</v>
      </c>
      <c r="J22"/>
      <c r="K22"/>
      <c r="L22"/>
      <c r="M22"/>
      <c r="N22"/>
      <c r="O22"/>
      <c r="P22"/>
      <c r="Q22"/>
      <c r="R22"/>
      <c r="S22"/>
    </row>
    <row r="23" spans="1:19" x14ac:dyDescent="0.35">
      <c r="A23" s="17">
        <v>43739</v>
      </c>
      <c r="B23" s="6">
        <v>3912</v>
      </c>
      <c r="C23" s="33">
        <f t="shared" si="0"/>
        <v>171106968</v>
      </c>
      <c r="D23" s="18"/>
      <c r="E23" s="18">
        <f>C23/D25</f>
        <v>1.1876541002058945</v>
      </c>
      <c r="F23" s="18">
        <f t="shared" si="5"/>
        <v>1.1876541002058945</v>
      </c>
      <c r="G23" s="34">
        <f t="shared" si="4"/>
        <v>144071382.375</v>
      </c>
      <c r="H23" s="38">
        <f t="shared" si="3"/>
        <v>22</v>
      </c>
      <c r="K23"/>
      <c r="L23"/>
      <c r="M23"/>
      <c r="N23"/>
      <c r="O23"/>
      <c r="P23"/>
      <c r="Q23"/>
      <c r="R23"/>
      <c r="S23"/>
    </row>
    <row r="24" spans="1:19" x14ac:dyDescent="0.35">
      <c r="A24" s="17">
        <v>43770</v>
      </c>
      <c r="B24" s="6">
        <v>4162.5</v>
      </c>
      <c r="C24" s="33">
        <f t="shared" si="0"/>
        <v>182192625</v>
      </c>
      <c r="D24" s="18"/>
      <c r="E24" s="18">
        <f>C24/D25</f>
        <v>1.2645996866037914</v>
      </c>
      <c r="F24" s="18">
        <f t="shared" si="5"/>
        <v>1.2645996866037914</v>
      </c>
      <c r="G24" s="34">
        <f t="shared" si="4"/>
        <v>144071382.375</v>
      </c>
      <c r="H24" s="38">
        <f t="shared" si="3"/>
        <v>23</v>
      </c>
    </row>
    <row r="25" spans="1:19" ht="16" thickBot="1" x14ac:dyDescent="0.4">
      <c r="A25" s="23">
        <v>43800</v>
      </c>
      <c r="B25" s="46">
        <v>4958.5</v>
      </c>
      <c r="C25" s="47">
        <f t="shared" si="0"/>
        <v>217182300</v>
      </c>
      <c r="D25" s="32">
        <f>AVERAGE(C14:C25)</f>
        <v>144071382.375</v>
      </c>
      <c r="E25" s="48">
        <f>C25/D25</f>
        <v>1.5074631506949889</v>
      </c>
      <c r="F25" s="48">
        <f t="shared" si="5"/>
        <v>1.5074631506949889</v>
      </c>
      <c r="G25" s="49">
        <f t="shared" si="4"/>
        <v>144071382.375</v>
      </c>
      <c r="H25" s="50">
        <f t="shared" si="3"/>
        <v>24</v>
      </c>
    </row>
    <row r="26" spans="1:19" x14ac:dyDescent="0.35">
      <c r="A26" s="40">
        <v>43831</v>
      </c>
      <c r="B26" s="41">
        <v>2695</v>
      </c>
      <c r="C26" s="42">
        <f t="shared" si="0"/>
        <v>118124545</v>
      </c>
      <c r="D26" s="43"/>
      <c r="E26" s="43">
        <f>C26/D37</f>
        <v>0.70986596854340722</v>
      </c>
      <c r="F26" s="43">
        <f t="shared" si="5"/>
        <v>0.70986596854340722</v>
      </c>
      <c r="G26" s="44">
        <f>C26/E26</f>
        <v>166404011.79166666</v>
      </c>
      <c r="H26" s="51">
        <f t="shared" si="3"/>
        <v>25</v>
      </c>
    </row>
    <row r="27" spans="1:19" x14ac:dyDescent="0.35">
      <c r="A27" s="17">
        <v>43862</v>
      </c>
      <c r="B27" s="6">
        <v>3203</v>
      </c>
      <c r="C27" s="33">
        <f t="shared" si="0"/>
        <v>140489986</v>
      </c>
      <c r="D27" s="18"/>
      <c r="E27" s="18">
        <f>C27/D37</f>
        <v>0.8442704264599683</v>
      </c>
      <c r="F27" s="18">
        <f t="shared" si="5"/>
        <v>0.8442704264599683</v>
      </c>
      <c r="G27" s="34">
        <f t="shared" ref="G27:G37" si="6">C27/E27</f>
        <v>166404011.79166666</v>
      </c>
      <c r="H27" s="38">
        <f t="shared" si="3"/>
        <v>26</v>
      </c>
    </row>
    <row r="28" spans="1:19" x14ac:dyDescent="0.35">
      <c r="A28" s="17">
        <v>43891</v>
      </c>
      <c r="B28" s="6">
        <v>3056</v>
      </c>
      <c r="C28" s="33">
        <f t="shared" si="0"/>
        <v>134130896</v>
      </c>
      <c r="D28" s="18"/>
      <c r="E28" s="18">
        <f>C28/D37</f>
        <v>0.80605566269597073</v>
      </c>
      <c r="F28" s="18">
        <f t="shared" si="5"/>
        <v>0.80605566269597073</v>
      </c>
      <c r="G28" s="34">
        <f t="shared" si="6"/>
        <v>166404011.79166666</v>
      </c>
      <c r="H28" s="38">
        <f t="shared" si="3"/>
        <v>27</v>
      </c>
    </row>
    <row r="29" spans="1:19" x14ac:dyDescent="0.35">
      <c r="A29" s="17">
        <v>43922</v>
      </c>
      <c r="B29" s="6">
        <v>3620</v>
      </c>
      <c r="C29" s="33">
        <f t="shared" si="0"/>
        <v>158997640</v>
      </c>
      <c r="D29" s="18"/>
      <c r="E29" s="18">
        <f>C29/D37</f>
        <v>0.95549162720344005</v>
      </c>
      <c r="F29" s="18">
        <f t="shared" si="5"/>
        <v>0.95549162720344005</v>
      </c>
      <c r="G29" s="34">
        <f t="shared" si="6"/>
        <v>166404011.79166666</v>
      </c>
      <c r="H29" s="38">
        <f t="shared" si="3"/>
        <v>28</v>
      </c>
    </row>
    <row r="30" spans="1:19" x14ac:dyDescent="0.35">
      <c r="A30" s="17">
        <v>43952</v>
      </c>
      <c r="B30" s="6">
        <v>3981.5</v>
      </c>
      <c r="C30" s="33">
        <f t="shared" si="0"/>
        <v>174994888</v>
      </c>
      <c r="D30" s="18"/>
      <c r="E30" s="18">
        <f>C30/D37</f>
        <v>1.0516266171460391</v>
      </c>
      <c r="F30" s="18">
        <f t="shared" si="5"/>
        <v>1.0516266171460391</v>
      </c>
      <c r="G30" s="34">
        <f t="shared" si="6"/>
        <v>166404011.79166666</v>
      </c>
      <c r="H30" s="38">
        <f t="shared" si="3"/>
        <v>29</v>
      </c>
    </row>
    <row r="31" spans="1:19" x14ac:dyDescent="0.35">
      <c r="A31" s="17">
        <v>43983</v>
      </c>
      <c r="B31" s="6">
        <v>4053.5</v>
      </c>
      <c r="C31" s="33">
        <f t="shared" si="0"/>
        <v>178285090.5</v>
      </c>
      <c r="D31" s="18"/>
      <c r="E31" s="18">
        <f>C31/D37</f>
        <v>1.0713989920099289</v>
      </c>
      <c r="F31" s="18">
        <f t="shared" si="5"/>
        <v>1.0713989920099289</v>
      </c>
      <c r="G31" s="34">
        <f t="shared" si="6"/>
        <v>166404011.79166666</v>
      </c>
      <c r="H31" s="38">
        <f t="shared" si="3"/>
        <v>30</v>
      </c>
    </row>
    <row r="32" spans="1:19" x14ac:dyDescent="0.35">
      <c r="A32" s="17">
        <v>44013</v>
      </c>
      <c r="B32" s="6">
        <v>3161</v>
      </c>
      <c r="C32" s="33">
        <f t="shared" si="0"/>
        <v>139125093</v>
      </c>
      <c r="D32" s="18"/>
      <c r="E32" s="18">
        <f>C32/D37</f>
        <v>0.83606814224034975</v>
      </c>
      <c r="F32" s="18">
        <f t="shared" si="5"/>
        <v>0.83606814224034975</v>
      </c>
      <c r="G32" s="34">
        <f t="shared" si="6"/>
        <v>166404011.79166666</v>
      </c>
      <c r="H32" s="38">
        <f t="shared" si="3"/>
        <v>31</v>
      </c>
    </row>
    <row r="33" spans="1:11" x14ac:dyDescent="0.35">
      <c r="A33" s="17">
        <v>44044</v>
      </c>
      <c r="B33" s="6">
        <v>3619</v>
      </c>
      <c r="C33" s="33">
        <f t="shared" si="0"/>
        <v>159395236</v>
      </c>
      <c r="D33" s="18"/>
      <c r="E33" s="18">
        <f>C33/D37</f>
        <v>0.95788096863649264</v>
      </c>
      <c r="F33" s="18">
        <f t="shared" si="5"/>
        <v>0.95788096863649264</v>
      </c>
      <c r="G33" s="34">
        <f t="shared" si="6"/>
        <v>166404011.79166666</v>
      </c>
      <c r="H33" s="38">
        <f t="shared" si="3"/>
        <v>32</v>
      </c>
    </row>
    <row r="34" spans="1:11" x14ac:dyDescent="0.35">
      <c r="A34" s="17">
        <v>44075</v>
      </c>
      <c r="B34" s="6">
        <v>3613</v>
      </c>
      <c r="C34" s="33">
        <f t="shared" si="0"/>
        <v>159242975</v>
      </c>
      <c r="D34" s="18"/>
      <c r="E34" s="18">
        <f>C34/D37</f>
        <v>0.95696596064864059</v>
      </c>
      <c r="F34" s="18">
        <f t="shared" si="5"/>
        <v>0.95696596064864059</v>
      </c>
      <c r="G34" s="34">
        <f t="shared" si="6"/>
        <v>166404011.79166666</v>
      </c>
      <c r="H34" s="38">
        <f t="shared" si="3"/>
        <v>33</v>
      </c>
    </row>
    <row r="35" spans="1:11" x14ac:dyDescent="0.35">
      <c r="A35" s="17">
        <v>44105</v>
      </c>
      <c r="B35" s="6">
        <v>4048</v>
      </c>
      <c r="C35" s="33">
        <f t="shared" si="0"/>
        <v>178537040</v>
      </c>
      <c r="D35" s="18"/>
      <c r="E35" s="18">
        <f>C35/D37</f>
        <v>1.072913075097754</v>
      </c>
      <c r="F35" s="18">
        <f t="shared" si="5"/>
        <v>1.072913075097754</v>
      </c>
      <c r="G35" s="34">
        <f t="shared" si="6"/>
        <v>166404011.79166666</v>
      </c>
      <c r="H35" s="38">
        <f t="shared" si="3"/>
        <v>34</v>
      </c>
    </row>
    <row r="36" spans="1:11" x14ac:dyDescent="0.35">
      <c r="A36" s="17">
        <v>44136</v>
      </c>
      <c r="B36" s="6">
        <v>4529</v>
      </c>
      <c r="C36" s="33">
        <f t="shared" si="0"/>
        <v>199891944</v>
      </c>
      <c r="D36" s="18"/>
      <c r="E36" s="18">
        <f>C36/D37</f>
        <v>1.2012447407233147</v>
      </c>
      <c r="F36" s="18">
        <f t="shared" si="5"/>
        <v>1.2012447407233147</v>
      </c>
      <c r="G36" s="34">
        <f t="shared" si="6"/>
        <v>166404011.79166666</v>
      </c>
      <c r="H36" s="38">
        <f t="shared" si="3"/>
        <v>35</v>
      </c>
      <c r="J36" s="14" t="s">
        <v>38</v>
      </c>
    </row>
    <row r="37" spans="1:11" ht="31" thickBot="1" x14ac:dyDescent="0.4">
      <c r="A37" s="23">
        <v>44166</v>
      </c>
      <c r="B37" s="46">
        <v>5788</v>
      </c>
      <c r="C37" s="47">
        <f t="shared" si="0"/>
        <v>255632808</v>
      </c>
      <c r="D37" s="32">
        <f>AVERAGE(C26:C37)</f>
        <v>166404011.79166666</v>
      </c>
      <c r="E37" s="48">
        <f>C37/D37</f>
        <v>1.5362178185946946</v>
      </c>
      <c r="F37" s="48">
        <f t="shared" si="5"/>
        <v>1.5362178185946946</v>
      </c>
      <c r="G37" s="49">
        <f t="shared" si="6"/>
        <v>166404011.79166666</v>
      </c>
      <c r="H37" s="50">
        <f t="shared" si="3"/>
        <v>36</v>
      </c>
      <c r="I37" s="24" t="s">
        <v>39</v>
      </c>
      <c r="J37" s="25" t="s">
        <v>40</v>
      </c>
    </row>
    <row r="38" spans="1:11" x14ac:dyDescent="0.35">
      <c r="E38" s="18"/>
      <c r="I38" s="26"/>
      <c r="J38" s="27"/>
      <c r="K38" s="14" t="s">
        <v>41</v>
      </c>
    </row>
    <row r="39" spans="1:11" x14ac:dyDescent="0.35">
      <c r="E39" s="18"/>
      <c r="I39" s="28"/>
      <c r="J39" s="29"/>
    </row>
    <row r="40" spans="1:11" x14ac:dyDescent="0.35">
      <c r="E40" s="18"/>
      <c r="I40" s="28"/>
      <c r="J40" s="29"/>
    </row>
    <row r="41" spans="1:11" x14ac:dyDescent="0.35">
      <c r="E41" s="18"/>
      <c r="I41" s="28"/>
      <c r="J41" s="29"/>
    </row>
    <row r="42" spans="1:11" x14ac:dyDescent="0.35">
      <c r="E42" s="18"/>
      <c r="I42" s="28"/>
      <c r="J42" s="29"/>
    </row>
    <row r="43" spans="1:11" x14ac:dyDescent="0.35">
      <c r="E43" s="18"/>
      <c r="I43" s="28"/>
      <c r="J43" s="29"/>
    </row>
    <row r="44" spans="1:11" x14ac:dyDescent="0.35">
      <c r="E44" s="18"/>
      <c r="I44" s="28"/>
      <c r="J44" s="29"/>
    </row>
    <row r="45" spans="1:11" x14ac:dyDescent="0.35">
      <c r="E45" s="18"/>
      <c r="I45" s="28"/>
      <c r="J45" s="29"/>
    </row>
    <row r="46" spans="1:11" x14ac:dyDescent="0.35">
      <c r="E46" s="18"/>
      <c r="I46" s="28"/>
      <c r="J46" s="29"/>
    </row>
    <row r="47" spans="1:11" x14ac:dyDescent="0.35">
      <c r="E47" s="18"/>
      <c r="I47" s="28"/>
      <c r="J47" s="29"/>
    </row>
    <row r="48" spans="1:11" x14ac:dyDescent="0.35">
      <c r="E48" s="18"/>
      <c r="I48" s="30"/>
      <c r="J48" s="31"/>
    </row>
    <row r="49" spans="9:10" x14ac:dyDescent="0.35">
      <c r="I49" s="30"/>
      <c r="J49" s="31"/>
    </row>
    <row r="100" spans="27:27" x14ac:dyDescent="0.35">
      <c r="AA100" s="14" t="s">
        <v>42</v>
      </c>
    </row>
    <row r="102" spans="27:27" x14ac:dyDescent="0.35">
      <c r="AA102" s="14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Profit Model</vt:lpstr>
      <vt:lpstr>SI and Regression Pt 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michael mutinda</cp:lastModifiedBy>
  <dcterms:created xsi:type="dcterms:W3CDTF">2020-09-27T14:58:47Z</dcterms:created>
  <dcterms:modified xsi:type="dcterms:W3CDTF">2021-04-02T20:23:52Z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53dd6a58-3e30-4fbd-9315-7186f743a53a</vt:lpwstr>
  </property>
</Properties>
</file>